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总成绩" sheetId="1" r:id="rId1"/>
    <sheet name="笔试成绩" sheetId="2" r:id="rId2"/>
    <sheet name="面试成绩" sheetId="3" r:id="rId3"/>
    <sheet name="黄春燕" sheetId="4" r:id="rId4"/>
    <sheet name="余嘉敏" sheetId="5" r:id="rId5"/>
    <sheet name="宋宁宁" sheetId="6" r:id="rId6"/>
    <sheet name="王彬宇" sheetId="7" r:id="rId7"/>
    <sheet name="周立宇" sheetId="8" r:id="rId8"/>
  </sheets>
  <definedNames/>
  <calcPr fullCalcOnLoad="1"/>
</workbook>
</file>

<file path=xl/sharedStrings.xml><?xml version="1.0" encoding="utf-8"?>
<sst xmlns="http://schemas.openxmlformats.org/spreadsheetml/2006/main" count="260" uniqueCount="69">
  <si>
    <t>序号</t>
  </si>
  <si>
    <t>准考证号</t>
  </si>
  <si>
    <t>姓名</t>
  </si>
  <si>
    <t>身份证</t>
  </si>
  <si>
    <t>性别</t>
  </si>
  <si>
    <t>报考单位</t>
  </si>
  <si>
    <t>报考职位</t>
  </si>
  <si>
    <t>职位代码</t>
  </si>
  <si>
    <t>笔试得分</t>
  </si>
  <si>
    <t>面试得分</t>
  </si>
  <si>
    <t>总成绩</t>
  </si>
  <si>
    <t>名次</t>
  </si>
  <si>
    <t>笔试成绩</t>
  </si>
  <si>
    <t>权重</t>
  </si>
  <si>
    <t>面试成绩</t>
  </si>
  <si>
    <t>201906160420</t>
  </si>
  <si>
    <t>黄春燕</t>
  </si>
  <si>
    <t>女</t>
  </si>
  <si>
    <t>广州市城市规划自动化中心</t>
  </si>
  <si>
    <t>档案管理岗</t>
  </si>
  <si>
    <t>140055951703001</t>
  </si>
  <si>
    <t>201906160104</t>
  </si>
  <si>
    <t>余嘉敏</t>
  </si>
  <si>
    <t>文秘宣传岗</t>
  </si>
  <si>
    <t>140055951703002</t>
  </si>
  <si>
    <t>宋宁宁</t>
  </si>
  <si>
    <t>男</t>
  </si>
  <si>
    <t>数据处理岗</t>
  </si>
  <si>
    <t>140055951703004</t>
  </si>
  <si>
    <t>201906160312</t>
  </si>
  <si>
    <t>王彬宇</t>
  </si>
  <si>
    <t>201906160310</t>
  </si>
  <si>
    <t>周立宇</t>
  </si>
  <si>
    <t>客观成绩</t>
  </si>
  <si>
    <t>主观成绩</t>
  </si>
  <si>
    <t>备注</t>
  </si>
  <si>
    <t>结构化面试成绩汇总表</t>
  </si>
  <si>
    <t xml:space="preserve"> </t>
  </si>
  <si>
    <t>时间：2019年7月10日上午    考生编号：01    报考单位：广州市城市规划自动化中心     报考职位：档案管理岗</t>
  </si>
  <si>
    <t>考官姓名</t>
  </si>
  <si>
    <t>要素一</t>
  </si>
  <si>
    <t>要素二</t>
  </si>
  <si>
    <t>要素三</t>
  </si>
  <si>
    <t>言语表达能力</t>
  </si>
  <si>
    <t>举止仪表</t>
  </si>
  <si>
    <t>备  注</t>
  </si>
  <si>
    <t>1 夏利芬</t>
  </si>
  <si>
    <t>2 钟家晖</t>
  </si>
  <si>
    <t>3 高毓琳</t>
  </si>
  <si>
    <t>4 王习祥</t>
  </si>
  <si>
    <t>5 胡海</t>
  </si>
  <si>
    <t>要素得分</t>
  </si>
  <si>
    <t>A:</t>
  </si>
  <si>
    <t>B:</t>
  </si>
  <si>
    <t>C:</t>
  </si>
  <si>
    <t>D:</t>
  </si>
  <si>
    <t>E：</t>
  </si>
  <si>
    <t>要素权重</t>
  </si>
  <si>
    <t>换算得分</t>
  </si>
  <si>
    <t>总分：</t>
  </si>
  <si>
    <t>评   语</t>
  </si>
  <si>
    <r>
      <t>说明：1. 将每个要素的考官评分相加平均即为要素得分（去掉一个最高分和一个最低分）；        　</t>
    </r>
    <r>
      <rPr>
        <b/>
        <sz val="10.5"/>
        <color indexed="8"/>
        <rFont val="Arial"/>
        <family val="2"/>
      </rPr>
      <t xml:space="preserve">  </t>
    </r>
    <r>
      <rPr>
        <b/>
        <sz val="10.5"/>
        <color indexed="8"/>
        <rFont val="仿宋_GB2312"/>
        <family val="3"/>
      </rPr>
      <t>计分员签名：</t>
    </r>
  </si>
  <si>
    <r>
      <t xml:space="preserve">      2. 换算得分=要素得分×要素权重（保留2位小数）；                                    </t>
    </r>
    <r>
      <rPr>
        <b/>
        <sz val="10.5"/>
        <color indexed="8"/>
        <rFont val="Arial"/>
        <family val="2"/>
      </rPr>
      <t xml:space="preserve">   </t>
    </r>
    <r>
      <rPr>
        <b/>
        <sz val="10.5"/>
        <color indexed="8"/>
        <rFont val="仿宋_GB2312"/>
        <family val="3"/>
      </rPr>
      <t xml:space="preserve">核分员签名：          </t>
    </r>
  </si>
  <si>
    <r>
      <t xml:space="preserve">      3. 分数不能涂改，此表注意保存。 　　　　　　　　　　　　                       </t>
    </r>
    <r>
      <rPr>
        <b/>
        <sz val="10.5"/>
        <color indexed="8"/>
        <rFont val="Arial"/>
        <family val="2"/>
      </rPr>
      <t xml:space="preserve">   </t>
    </r>
    <r>
      <rPr>
        <b/>
        <sz val="10.5"/>
        <color indexed="8"/>
        <rFont val="仿宋_GB2312"/>
        <family val="3"/>
      </rPr>
      <t xml:space="preserve">     监督员签名：       </t>
    </r>
  </si>
  <si>
    <t>时间：2019年7月10日上午    考生编号：02     报考单位：广州市城市规划自动化中心     报考职位：文秘宣传岗</t>
  </si>
  <si>
    <t>时间：2019年7月10日上午    考生编号：03      报考单位：广州市城市规划自动化中心     报考职位：数据处理岗</t>
  </si>
  <si>
    <t>时间：2019年7月10日上午    考生编号：04    报考单位：广州市城市规划自动化中心     报考职位：数据处理岗</t>
  </si>
  <si>
    <t>时间：2019年7月10日上午    考生编号：        报考单位：广州市城市规划自动化中心     报考职位：数据处理岗</t>
  </si>
  <si>
    <t>广州市城市规划自动化中心2019年公开招聘编外人员考试总成绩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</si>
</sst>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.5"/>
      <color indexed="8"/>
      <name val="仿宋_GB2312"/>
      <family val="3"/>
    </font>
    <font>
      <b/>
      <sz val="10.5"/>
      <color indexed="8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b/>
      <sz val="22"/>
      <color indexed="8"/>
      <name val="黑体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sz val="16"/>
      <color theme="1"/>
      <name val="Calibri"/>
      <family val="0"/>
    </font>
    <font>
      <b/>
      <sz val="10.5"/>
      <color theme="1"/>
      <name val="仿宋_GB2312"/>
      <family val="3"/>
    </font>
    <font>
      <b/>
      <sz val="22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44" fontId="44" fillId="0" borderId="11" xfId="0" applyNumberFormat="1" applyFont="1" applyBorder="1" applyAlignment="1">
      <alignment horizontal="justify" vertical="center" wrapText="1"/>
    </xf>
    <xf numFmtId="176" fontId="44" fillId="0" borderId="12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0" fontId="44" fillId="0" borderId="14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5"/>
  <cols>
    <col min="2" max="2" width="13.8515625" style="0" bestFit="1" customWidth="1"/>
    <col min="3" max="3" width="12.421875" style="0" customWidth="1"/>
    <col min="4" max="4" width="22.7109375" style="0" hidden="1" customWidth="1"/>
    <col min="5" max="5" width="7.421875" style="0" customWidth="1"/>
    <col min="6" max="6" width="25.421875" style="0" customWidth="1"/>
    <col min="7" max="7" width="13.8515625" style="0" bestFit="1" customWidth="1"/>
    <col min="8" max="8" width="17.28125" style="0" bestFit="1" customWidth="1"/>
    <col min="9" max="10" width="9.421875" style="0" bestFit="1" customWidth="1"/>
    <col min="11" max="11" width="8.8515625" style="0" customWidth="1"/>
    <col min="12" max="13" width="9.421875" style="0" bestFit="1" customWidth="1"/>
    <col min="14" max="14" width="8.8515625" style="0" customWidth="1"/>
    <col min="15" max="15" width="14.28125" style="0" customWidth="1"/>
    <col min="16" max="16" width="10.8515625" style="0" customWidth="1"/>
  </cols>
  <sheetData>
    <row r="1" spans="1:16" ht="20.25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ht="36.7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5" t="s">
        <v>6</v>
      </c>
      <c r="H3" s="15" t="s">
        <v>7</v>
      </c>
      <c r="I3" s="17" t="s">
        <v>8</v>
      </c>
      <c r="J3" s="17"/>
      <c r="K3" s="17"/>
      <c r="L3" s="17" t="s">
        <v>9</v>
      </c>
      <c r="M3" s="17"/>
      <c r="N3" s="17"/>
      <c r="O3" s="15" t="s">
        <v>10</v>
      </c>
      <c r="P3" s="15" t="s">
        <v>11</v>
      </c>
    </row>
    <row r="4" spans="1:16" ht="36.75" customHeight="1">
      <c r="A4" s="19"/>
      <c r="B4" s="19"/>
      <c r="C4" s="19"/>
      <c r="D4" s="19"/>
      <c r="E4" s="19"/>
      <c r="F4" s="19"/>
      <c r="G4" s="15"/>
      <c r="H4" s="15"/>
      <c r="I4" s="12" t="s">
        <v>12</v>
      </c>
      <c r="J4" s="12" t="s">
        <v>13</v>
      </c>
      <c r="K4" s="12" t="s">
        <v>8</v>
      </c>
      <c r="L4" s="12" t="s">
        <v>14</v>
      </c>
      <c r="M4" s="12" t="s">
        <v>13</v>
      </c>
      <c r="N4" s="12" t="s">
        <v>9</v>
      </c>
      <c r="O4" s="15"/>
      <c r="P4" s="15"/>
    </row>
    <row r="5" spans="1:16" ht="36.75" customHeight="1">
      <c r="A5" s="8">
        <v>1</v>
      </c>
      <c r="B5" s="14" t="s">
        <v>15</v>
      </c>
      <c r="C5" s="8" t="s">
        <v>16</v>
      </c>
      <c r="D5" s="8"/>
      <c r="E5" s="8" t="s">
        <v>17</v>
      </c>
      <c r="F5" s="8" t="s">
        <v>18</v>
      </c>
      <c r="G5" s="8" t="s">
        <v>19</v>
      </c>
      <c r="H5" s="14" t="s">
        <v>20</v>
      </c>
      <c r="I5" s="8">
        <f>VLOOKUP(C5,'笔试成绩'!C:K,9,0)</f>
        <v>71.8</v>
      </c>
      <c r="J5" s="13">
        <v>0.4</v>
      </c>
      <c r="K5" s="8">
        <f>I5*J5</f>
        <v>28.72</v>
      </c>
      <c r="L5" s="8">
        <f>VLOOKUP(C5,'面试成绩'!C:I,7,0)</f>
        <v>76.33</v>
      </c>
      <c r="M5" s="13">
        <v>0.6</v>
      </c>
      <c r="N5" s="8">
        <f>L5*M5</f>
        <v>45.797999999999995</v>
      </c>
      <c r="O5" s="8">
        <f>K5+N5</f>
        <v>74.518</v>
      </c>
      <c r="P5" s="8">
        <v>1</v>
      </c>
    </row>
    <row r="6" spans="1:16" ht="36.75" customHeight="1">
      <c r="A6" s="8">
        <v>1</v>
      </c>
      <c r="B6" s="14" t="s">
        <v>21</v>
      </c>
      <c r="C6" s="8" t="s">
        <v>22</v>
      </c>
      <c r="D6" s="8"/>
      <c r="E6" s="8" t="s">
        <v>17</v>
      </c>
      <c r="F6" s="8" t="s">
        <v>18</v>
      </c>
      <c r="G6" s="8" t="s">
        <v>23</v>
      </c>
      <c r="H6" s="14" t="s">
        <v>24</v>
      </c>
      <c r="I6" s="8">
        <f>VLOOKUP(C6,'笔试成绩'!C:K,9,0)</f>
        <v>73.81</v>
      </c>
      <c r="J6" s="13">
        <v>0.4</v>
      </c>
      <c r="K6" s="8">
        <f>I6*J6</f>
        <v>29.524</v>
      </c>
      <c r="L6" s="8">
        <f>VLOOKUP(C6,'面试成绩'!C:I,7,0)</f>
        <v>66.67</v>
      </c>
      <c r="M6" s="13">
        <v>0.6</v>
      </c>
      <c r="N6" s="8">
        <f>L6*M6</f>
        <v>40.002</v>
      </c>
      <c r="O6" s="8">
        <f>K6+N6</f>
        <v>69.52600000000001</v>
      </c>
      <c r="P6" s="8">
        <v>1</v>
      </c>
    </row>
    <row r="7" spans="1:16" ht="36.75" customHeight="1">
      <c r="A7" s="8">
        <v>1</v>
      </c>
      <c r="B7" s="8">
        <v>20196160313</v>
      </c>
      <c r="C7" s="8" t="s">
        <v>25</v>
      </c>
      <c r="D7" s="8"/>
      <c r="E7" s="8" t="s">
        <v>26</v>
      </c>
      <c r="F7" s="8" t="s">
        <v>18</v>
      </c>
      <c r="G7" s="8" t="s">
        <v>27</v>
      </c>
      <c r="H7" s="14" t="s">
        <v>28</v>
      </c>
      <c r="I7" s="8">
        <f>VLOOKUP(C7,'笔试成绩'!C:K,9,0)</f>
        <v>78.92</v>
      </c>
      <c r="J7" s="13">
        <v>0.4</v>
      </c>
      <c r="K7" s="8">
        <f>I7*J7</f>
        <v>31.568</v>
      </c>
      <c r="L7" s="8">
        <f>VLOOKUP(C7,'面试成绩'!C:I,7,0)</f>
        <v>75.74</v>
      </c>
      <c r="M7" s="13">
        <v>0.6</v>
      </c>
      <c r="N7" s="8">
        <f>L7*M7</f>
        <v>45.443999999999996</v>
      </c>
      <c r="O7" s="8">
        <f>K7+N7</f>
        <v>77.012</v>
      </c>
      <c r="P7" s="8">
        <f>RANK(O7,$O$7:$O$9)</f>
        <v>1</v>
      </c>
    </row>
    <row r="8" spans="1:16" ht="36.75" customHeight="1">
      <c r="A8" s="8">
        <v>2</v>
      </c>
      <c r="B8" s="14" t="s">
        <v>29</v>
      </c>
      <c r="C8" s="8" t="s">
        <v>30</v>
      </c>
      <c r="D8" s="8"/>
      <c r="E8" s="8" t="s">
        <v>26</v>
      </c>
      <c r="F8" s="8" t="s">
        <v>18</v>
      </c>
      <c r="G8" s="8" t="s">
        <v>27</v>
      </c>
      <c r="H8" s="14" t="s">
        <v>28</v>
      </c>
      <c r="I8" s="8">
        <f>VLOOKUP(C8,'笔试成绩'!C:K,9,0)</f>
        <v>69.4</v>
      </c>
      <c r="J8" s="13">
        <v>0.4</v>
      </c>
      <c r="K8" s="8">
        <f>I8*J8</f>
        <v>27.760000000000005</v>
      </c>
      <c r="L8" s="8">
        <f>VLOOKUP(C8,'面试成绩'!C:I,7,0)</f>
        <v>68.84</v>
      </c>
      <c r="M8" s="13">
        <v>0.6</v>
      </c>
      <c r="N8" s="8">
        <f>L8*M8</f>
        <v>41.304</v>
      </c>
      <c r="O8" s="8">
        <f>K8+N8</f>
        <v>69.06400000000001</v>
      </c>
      <c r="P8" s="8">
        <f>RANK(O8,$O$7:$O$9)</f>
        <v>2</v>
      </c>
    </row>
    <row r="9" spans="1:16" ht="36.75" customHeight="1">
      <c r="A9" s="8">
        <v>3</v>
      </c>
      <c r="B9" s="14" t="s">
        <v>31</v>
      </c>
      <c r="C9" s="8" t="s">
        <v>32</v>
      </c>
      <c r="D9" s="8"/>
      <c r="E9" s="8" t="s">
        <v>26</v>
      </c>
      <c r="F9" s="8" t="s">
        <v>18</v>
      </c>
      <c r="G9" s="8" t="s">
        <v>27</v>
      </c>
      <c r="H9" s="14" t="s">
        <v>28</v>
      </c>
      <c r="I9" s="8">
        <f>VLOOKUP(C9,'笔试成绩'!C:K,9,0)</f>
        <v>62.2</v>
      </c>
      <c r="J9" s="13">
        <v>0.4</v>
      </c>
      <c r="K9" s="8">
        <f>I9*J9</f>
        <v>24.880000000000003</v>
      </c>
      <c r="L9" s="8">
        <v>0</v>
      </c>
      <c r="M9" s="13">
        <v>0.6</v>
      </c>
      <c r="N9" s="8">
        <f>L9*M9</f>
        <v>0</v>
      </c>
      <c r="O9" s="8">
        <f>K9+N9</f>
        <v>24.880000000000003</v>
      </c>
      <c r="P9" s="8">
        <f>RANK(O9,$O$7:$O$9)</f>
        <v>3</v>
      </c>
    </row>
  </sheetData>
  <sheetProtection/>
  <mergeCells count="13">
    <mergeCell ref="F3:F4"/>
    <mergeCell ref="G3:G4"/>
    <mergeCell ref="H3:H4"/>
    <mergeCell ref="O3:O4"/>
    <mergeCell ref="P3:P4"/>
    <mergeCell ref="A1:P1"/>
    <mergeCell ref="I3:K3"/>
    <mergeCell ref="L3:N3"/>
    <mergeCell ref="A3:A4"/>
    <mergeCell ref="B3:B4"/>
    <mergeCell ref="C3:C4"/>
    <mergeCell ref="D3:D4"/>
    <mergeCell ref="E3:E4"/>
  </mergeCells>
  <printOptions/>
  <pageMargins left="0.3541666666666667" right="0.07847222222222222" top="1" bottom="1" header="0.5118055555555555" footer="0.511805555555555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L5" sqref="L5"/>
    </sheetView>
  </sheetViews>
  <sheetFormatPr defaultColWidth="9.00390625" defaultRowHeight="15"/>
  <cols>
    <col min="2" max="2" width="13.8515625" style="0" bestFit="1" customWidth="1"/>
    <col min="3" max="3" width="7.421875" style="0" bestFit="1" customWidth="1"/>
    <col min="4" max="4" width="7.00390625" style="0" customWidth="1"/>
    <col min="5" max="5" width="5.421875" style="0" bestFit="1" customWidth="1"/>
    <col min="6" max="6" width="27.140625" style="0" bestFit="1" customWidth="1"/>
    <col min="7" max="7" width="13.8515625" style="0" bestFit="1" customWidth="1"/>
    <col min="8" max="8" width="17.28125" style="0" bestFit="1" customWidth="1"/>
    <col min="9" max="11" width="12.57421875" style="0" customWidth="1"/>
    <col min="12" max="13" width="10.8515625" style="0" customWidth="1"/>
  </cols>
  <sheetData>
    <row r="1" spans="1:13" ht="36.7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33</v>
      </c>
      <c r="J1" s="10" t="s">
        <v>34</v>
      </c>
      <c r="K1" s="10" t="s">
        <v>10</v>
      </c>
      <c r="L1" s="9" t="s">
        <v>11</v>
      </c>
      <c r="M1" s="9" t="s">
        <v>35</v>
      </c>
    </row>
    <row r="2" spans="1:13" ht="36.75" customHeight="1">
      <c r="A2" s="8">
        <v>1</v>
      </c>
      <c r="B2" s="14" t="s">
        <v>15</v>
      </c>
      <c r="C2" s="8" t="s">
        <v>16</v>
      </c>
      <c r="D2" s="8"/>
      <c r="E2" s="8" t="s">
        <v>17</v>
      </c>
      <c r="F2" s="8" t="s">
        <v>18</v>
      </c>
      <c r="G2" s="8" t="s">
        <v>19</v>
      </c>
      <c r="H2" s="8"/>
      <c r="I2" s="11"/>
      <c r="J2" s="11"/>
      <c r="K2" s="11">
        <v>71.8</v>
      </c>
      <c r="L2" s="11">
        <v>1</v>
      </c>
      <c r="M2" s="8"/>
    </row>
    <row r="3" spans="1:13" ht="36.75" customHeight="1">
      <c r="A3" s="8">
        <v>1</v>
      </c>
      <c r="B3" s="14" t="s">
        <v>21</v>
      </c>
      <c r="C3" s="8" t="s">
        <v>22</v>
      </c>
      <c r="D3" s="8"/>
      <c r="E3" s="8" t="s">
        <v>17</v>
      </c>
      <c r="F3" s="8" t="s">
        <v>18</v>
      </c>
      <c r="G3" s="8" t="s">
        <v>23</v>
      </c>
      <c r="H3" s="8"/>
      <c r="I3" s="11"/>
      <c r="J3" s="11"/>
      <c r="K3" s="11">
        <v>73.81</v>
      </c>
      <c r="L3" s="11">
        <v>2</v>
      </c>
      <c r="M3" s="8"/>
    </row>
    <row r="4" spans="1:13" ht="36.75" customHeight="1">
      <c r="A4" s="8">
        <v>1</v>
      </c>
      <c r="B4" s="8">
        <v>20196160313</v>
      </c>
      <c r="C4" s="8" t="s">
        <v>25</v>
      </c>
      <c r="D4" s="8"/>
      <c r="E4" s="8" t="s">
        <v>26</v>
      </c>
      <c r="F4" s="8" t="s">
        <v>18</v>
      </c>
      <c r="G4" s="8" t="s">
        <v>27</v>
      </c>
      <c r="H4" s="8"/>
      <c r="I4" s="11"/>
      <c r="J4" s="11"/>
      <c r="K4" s="11">
        <v>78.92</v>
      </c>
      <c r="L4" s="11">
        <v>3</v>
      </c>
      <c r="M4" s="8"/>
    </row>
    <row r="5" spans="1:13" ht="36.75" customHeight="1">
      <c r="A5" s="8">
        <v>2</v>
      </c>
      <c r="B5" s="14" t="s">
        <v>29</v>
      </c>
      <c r="C5" s="8" t="s">
        <v>30</v>
      </c>
      <c r="D5" s="8"/>
      <c r="E5" s="8" t="s">
        <v>26</v>
      </c>
      <c r="F5" s="8" t="s">
        <v>18</v>
      </c>
      <c r="G5" s="8" t="s">
        <v>27</v>
      </c>
      <c r="H5" s="8"/>
      <c r="I5" s="11"/>
      <c r="J5" s="11"/>
      <c r="K5" s="11">
        <v>69.4</v>
      </c>
      <c r="L5" s="11">
        <v>4</v>
      </c>
      <c r="M5" s="8"/>
    </row>
    <row r="6" spans="1:13" ht="36.75" customHeight="1">
      <c r="A6" s="8">
        <v>3</v>
      </c>
      <c r="B6" s="14" t="s">
        <v>31</v>
      </c>
      <c r="C6" s="8" t="s">
        <v>32</v>
      </c>
      <c r="D6" s="8"/>
      <c r="E6" s="8" t="s">
        <v>26</v>
      </c>
      <c r="F6" s="8" t="s">
        <v>18</v>
      </c>
      <c r="G6" s="8" t="s">
        <v>27</v>
      </c>
      <c r="H6" s="8"/>
      <c r="I6" s="11"/>
      <c r="J6" s="11"/>
      <c r="K6" s="11">
        <v>62.2</v>
      </c>
      <c r="L6" s="11">
        <v>1</v>
      </c>
      <c r="M6" s="8"/>
    </row>
  </sheetData>
  <sheetProtection/>
  <printOptions/>
  <pageMargins left="0.75" right="0.75" top="1" bottom="1" header="0.5" footer="0.5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A1">
      <selection activeCell="I25" sqref="I25"/>
    </sheetView>
  </sheetViews>
  <sheetFormatPr defaultColWidth="9.00390625" defaultRowHeight="15"/>
  <cols>
    <col min="2" max="2" width="13.8515625" style="0" bestFit="1" customWidth="1"/>
    <col min="3" max="3" width="7.421875" style="0" bestFit="1" customWidth="1"/>
    <col min="4" max="4" width="20.421875" style="0" hidden="1" customWidth="1"/>
    <col min="5" max="5" width="5.421875" style="0" bestFit="1" customWidth="1"/>
    <col min="6" max="6" width="27.140625" style="0" bestFit="1" customWidth="1"/>
    <col min="7" max="7" width="13.8515625" style="0" bestFit="1" customWidth="1"/>
    <col min="8" max="8" width="17.28125" style="0" bestFit="1" customWidth="1"/>
    <col min="9" max="9" width="12.57421875" style="0" customWidth="1"/>
    <col min="10" max="11" width="10.8515625" style="0" customWidth="1"/>
  </cols>
  <sheetData>
    <row r="1" spans="1:11" ht="36.7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14</v>
      </c>
      <c r="J1" s="9" t="s">
        <v>11</v>
      </c>
      <c r="K1" s="9" t="s">
        <v>35</v>
      </c>
    </row>
    <row r="2" spans="1:11" ht="36.75" customHeight="1">
      <c r="A2" s="8">
        <v>1</v>
      </c>
      <c r="B2" s="14" t="s">
        <v>15</v>
      </c>
      <c r="C2" s="8" t="s">
        <v>16</v>
      </c>
      <c r="D2" s="8"/>
      <c r="E2" s="8" t="s">
        <v>17</v>
      </c>
      <c r="F2" s="8" t="s">
        <v>18</v>
      </c>
      <c r="G2" s="8" t="s">
        <v>19</v>
      </c>
      <c r="H2" s="8"/>
      <c r="I2" s="11">
        <f>'黄春燕'!M14</f>
        <v>76.33</v>
      </c>
      <c r="J2" s="11">
        <v>1</v>
      </c>
      <c r="K2" s="8"/>
    </row>
    <row r="3" spans="1:11" ht="36.75" customHeight="1">
      <c r="A3" s="8">
        <v>1</v>
      </c>
      <c r="B3" s="14" t="s">
        <v>21</v>
      </c>
      <c r="C3" s="8" t="s">
        <v>22</v>
      </c>
      <c r="D3" s="8"/>
      <c r="E3" s="8" t="s">
        <v>17</v>
      </c>
      <c r="F3" s="8" t="s">
        <v>18</v>
      </c>
      <c r="G3" s="8" t="s">
        <v>23</v>
      </c>
      <c r="H3" s="8"/>
      <c r="I3" s="11">
        <f>'余嘉敏'!$M$14</f>
        <v>66.67</v>
      </c>
      <c r="J3" s="11">
        <v>1</v>
      </c>
      <c r="K3" s="8"/>
    </row>
    <row r="4" spans="1:11" ht="36.75" customHeight="1">
      <c r="A4" s="8">
        <v>1</v>
      </c>
      <c r="B4" s="8">
        <v>20196160313</v>
      </c>
      <c r="C4" s="8" t="s">
        <v>25</v>
      </c>
      <c r="D4" s="8"/>
      <c r="E4" s="8" t="s">
        <v>26</v>
      </c>
      <c r="F4" s="8" t="s">
        <v>18</v>
      </c>
      <c r="G4" s="8" t="s">
        <v>27</v>
      </c>
      <c r="H4" s="8"/>
      <c r="I4" s="11">
        <f>'宋宁宁'!$M$14</f>
        <v>75.74</v>
      </c>
      <c r="J4" s="11">
        <f>RANK(I4,I4:I65)</f>
        <v>1</v>
      </c>
      <c r="K4" s="8"/>
    </row>
    <row r="5" spans="1:11" ht="36.75" customHeight="1">
      <c r="A5" s="8">
        <v>2</v>
      </c>
      <c r="B5" s="14" t="s">
        <v>29</v>
      </c>
      <c r="C5" s="8" t="s">
        <v>30</v>
      </c>
      <c r="D5" s="8"/>
      <c r="E5" s="8" t="s">
        <v>26</v>
      </c>
      <c r="F5" s="8" t="s">
        <v>18</v>
      </c>
      <c r="G5" s="8" t="s">
        <v>27</v>
      </c>
      <c r="H5" s="8"/>
      <c r="I5" s="11">
        <f>'王彬宇'!$M$14</f>
        <v>68.84</v>
      </c>
      <c r="J5" s="11">
        <f>RANK(I5,I4:I6)</f>
        <v>2</v>
      </c>
      <c r="K5" s="8"/>
    </row>
    <row r="6" spans="1:11" ht="36.75" customHeight="1">
      <c r="A6" s="8">
        <v>3</v>
      </c>
      <c r="B6" s="14" t="s">
        <v>31</v>
      </c>
      <c r="C6" s="8" t="s">
        <v>32</v>
      </c>
      <c r="D6" s="8"/>
      <c r="E6" s="8" t="s">
        <v>26</v>
      </c>
      <c r="F6" s="8" t="s">
        <v>18</v>
      </c>
      <c r="G6" s="8" t="s">
        <v>27</v>
      </c>
      <c r="H6" s="8"/>
      <c r="I6" s="11">
        <v>0</v>
      </c>
      <c r="J6" s="11">
        <f>RANK(I6,I4:I6)</f>
        <v>3</v>
      </c>
      <c r="K6" s="8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cols>
    <col min="1" max="1" width="20.00390625" style="0" customWidth="1"/>
    <col min="2" max="2" width="7.28125" style="0" customWidth="1"/>
    <col min="3" max="3" width="13.00390625" style="0" customWidth="1"/>
    <col min="4" max="4" width="7.28125" style="0" customWidth="1"/>
    <col min="5" max="5" width="13.00390625" style="0" customWidth="1"/>
    <col min="6" max="6" width="7.28125" style="0" customWidth="1"/>
    <col min="7" max="7" width="13.00390625" style="0" customWidth="1"/>
    <col min="8" max="8" width="7.28125" style="0" customWidth="1"/>
    <col min="9" max="9" width="13.00390625" style="0" customWidth="1"/>
    <col min="10" max="10" width="7.28125" style="0" customWidth="1"/>
    <col min="11" max="11" width="13.00390625" style="0" customWidth="1"/>
    <col min="12" max="12" width="10.421875" style="0" customWidth="1"/>
    <col min="13" max="13" width="11.7109375" style="0" customWidth="1"/>
  </cols>
  <sheetData>
    <row r="1" spans="1:13" ht="27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3" customHeight="1">
      <c r="A4" s="1" t="s">
        <v>39</v>
      </c>
      <c r="B4" s="30" t="s">
        <v>40</v>
      </c>
      <c r="C4" s="31"/>
      <c r="D4" s="30" t="s">
        <v>41</v>
      </c>
      <c r="E4" s="31"/>
      <c r="F4" s="30" t="s">
        <v>42</v>
      </c>
      <c r="G4" s="31"/>
      <c r="H4" s="30" t="s">
        <v>43</v>
      </c>
      <c r="I4" s="31"/>
      <c r="J4" s="30" t="s">
        <v>44</v>
      </c>
      <c r="K4" s="31"/>
      <c r="L4" s="30" t="s">
        <v>45</v>
      </c>
      <c r="M4" s="31"/>
    </row>
    <row r="5" spans="1:13" ht="33" customHeight="1">
      <c r="A5" s="3" t="s">
        <v>46</v>
      </c>
      <c r="B5" s="30">
        <v>8</v>
      </c>
      <c r="C5" s="31"/>
      <c r="D5" s="30">
        <v>8</v>
      </c>
      <c r="E5" s="31"/>
      <c r="F5" s="30">
        <v>8</v>
      </c>
      <c r="G5" s="31"/>
      <c r="H5" s="30">
        <v>8.5</v>
      </c>
      <c r="I5" s="31"/>
      <c r="J5" s="30">
        <v>7.5</v>
      </c>
      <c r="K5" s="31"/>
      <c r="L5" s="22"/>
      <c r="M5" s="23"/>
    </row>
    <row r="6" spans="1:13" ht="33" customHeight="1">
      <c r="A6" s="3" t="s">
        <v>47</v>
      </c>
      <c r="B6" s="30">
        <v>8.5</v>
      </c>
      <c r="C6" s="31"/>
      <c r="D6" s="30">
        <v>8.5</v>
      </c>
      <c r="E6" s="31"/>
      <c r="F6" s="30">
        <v>8</v>
      </c>
      <c r="G6" s="31"/>
      <c r="H6" s="30">
        <v>8.5</v>
      </c>
      <c r="I6" s="31"/>
      <c r="J6" s="30">
        <v>9</v>
      </c>
      <c r="K6" s="31"/>
      <c r="L6" s="24"/>
      <c r="M6" s="25"/>
    </row>
    <row r="7" spans="1:13" ht="33" customHeight="1">
      <c r="A7" s="3" t="s">
        <v>48</v>
      </c>
      <c r="B7" s="30">
        <v>7</v>
      </c>
      <c r="C7" s="31"/>
      <c r="D7" s="30">
        <v>8</v>
      </c>
      <c r="E7" s="31"/>
      <c r="F7" s="30">
        <v>7</v>
      </c>
      <c r="G7" s="31"/>
      <c r="H7" s="30">
        <v>8</v>
      </c>
      <c r="I7" s="31"/>
      <c r="J7" s="30">
        <v>8</v>
      </c>
      <c r="K7" s="31"/>
      <c r="L7" s="24"/>
      <c r="M7" s="25"/>
    </row>
    <row r="8" spans="1:13" ht="33" customHeight="1">
      <c r="A8" s="3" t="s">
        <v>49</v>
      </c>
      <c r="B8" s="30">
        <v>6</v>
      </c>
      <c r="C8" s="31"/>
      <c r="D8" s="30">
        <v>8</v>
      </c>
      <c r="E8" s="31"/>
      <c r="F8" s="30">
        <v>6</v>
      </c>
      <c r="G8" s="31"/>
      <c r="H8" s="30">
        <v>8</v>
      </c>
      <c r="I8" s="31"/>
      <c r="J8" s="30">
        <v>8</v>
      </c>
      <c r="K8" s="31"/>
      <c r="L8" s="24"/>
      <c r="M8" s="25"/>
    </row>
    <row r="9" spans="1:13" ht="33" customHeight="1">
      <c r="A9" s="3" t="s">
        <v>50</v>
      </c>
      <c r="B9" s="30">
        <v>7.5</v>
      </c>
      <c r="C9" s="31"/>
      <c r="D9" s="30">
        <v>7.5</v>
      </c>
      <c r="E9" s="31"/>
      <c r="F9" s="30">
        <v>6</v>
      </c>
      <c r="G9" s="31"/>
      <c r="H9" s="30">
        <v>7</v>
      </c>
      <c r="I9" s="31"/>
      <c r="J9" s="30">
        <v>7.5</v>
      </c>
      <c r="K9" s="31"/>
      <c r="L9" s="24"/>
      <c r="M9" s="25"/>
    </row>
    <row r="10" spans="1:13" ht="33" customHeight="1">
      <c r="A10" s="3">
        <v>6</v>
      </c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24"/>
      <c r="M10" s="25"/>
    </row>
    <row r="11" spans="1:13" ht="33" customHeight="1">
      <c r="A11" s="3">
        <v>7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  <c r="L11" s="24"/>
      <c r="M11" s="25"/>
    </row>
    <row r="12" spans="1:13" ht="33" customHeight="1">
      <c r="A12" s="1" t="s">
        <v>51</v>
      </c>
      <c r="B12" s="4" t="s">
        <v>52</v>
      </c>
      <c r="C12" s="5">
        <f>(SUM(B5:C11)-LARGE(B5:C11,1)-SMALL(B5:C11,1))/(COUNT(B5:C11)-2)</f>
        <v>7.5</v>
      </c>
      <c r="D12" s="4" t="s">
        <v>53</v>
      </c>
      <c r="E12" s="5">
        <f>(SUM(D5:E11)-LARGE(D5:E11,1)-SMALL(D5:E11,1))/(COUNT(D5:E11)-2)</f>
        <v>8</v>
      </c>
      <c r="F12" s="4" t="s">
        <v>54</v>
      </c>
      <c r="G12" s="5">
        <f>(SUM(F5:G11)-LARGE(F5:G11,1)-SMALL(F5:G11,1))/(COUNT(F5:G11)-2)</f>
        <v>7</v>
      </c>
      <c r="H12" s="4" t="s">
        <v>55</v>
      </c>
      <c r="I12" s="5">
        <f>(SUM(H5:I11)-LARGE(H5:I11,1)-SMALL(H5:I11,1))/(COUNT(H5:I11)-2)</f>
        <v>8.166666666666666</v>
      </c>
      <c r="J12" s="4" t="s">
        <v>56</v>
      </c>
      <c r="K12" s="5">
        <f>(SUM(J5:K11)-LARGE(J5:K11,1)-SMALL(J5:K11,1))/(COUNT(J5:K11)-2)</f>
        <v>7.833333333333333</v>
      </c>
      <c r="L12" s="24"/>
      <c r="M12" s="25"/>
    </row>
    <row r="13" spans="1:13" ht="33" customHeight="1">
      <c r="A13" s="1" t="s">
        <v>57</v>
      </c>
      <c r="B13" s="30">
        <v>2.5</v>
      </c>
      <c r="C13" s="31"/>
      <c r="D13" s="30">
        <v>2.5</v>
      </c>
      <c r="E13" s="31"/>
      <c r="F13" s="30">
        <v>2.5</v>
      </c>
      <c r="G13" s="31"/>
      <c r="H13" s="30">
        <v>1.5</v>
      </c>
      <c r="I13" s="31"/>
      <c r="J13" s="30">
        <v>1</v>
      </c>
      <c r="K13" s="31"/>
      <c r="L13" s="24"/>
      <c r="M13" s="25"/>
    </row>
    <row r="14" spans="1:13" ht="33" customHeight="1">
      <c r="A14" s="1" t="s">
        <v>58</v>
      </c>
      <c r="B14" s="26">
        <f>C12*B13</f>
        <v>18.75</v>
      </c>
      <c r="C14" s="27"/>
      <c r="D14" s="26">
        <f>E12*D13</f>
        <v>20</v>
      </c>
      <c r="E14" s="27"/>
      <c r="F14" s="26">
        <f>G12*F13</f>
        <v>17.5</v>
      </c>
      <c r="G14" s="27"/>
      <c r="H14" s="26">
        <f>I12*H13</f>
        <v>12.25</v>
      </c>
      <c r="I14" s="27"/>
      <c r="J14" s="26">
        <f>K12*J13</f>
        <v>7.833333333333333</v>
      </c>
      <c r="K14" s="27"/>
      <c r="L14" s="4" t="s">
        <v>59</v>
      </c>
      <c r="M14" s="5">
        <f>ROUND(B14+D14+F14+H14+J14,2)</f>
        <v>76.33</v>
      </c>
    </row>
    <row r="15" spans="1:13" ht="57" customHeight="1">
      <c r="A15" s="6" t="s">
        <v>60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</row>
    <row r="16" spans="1:13" ht="25.5" customHeight="1">
      <c r="A16" s="20" t="s">
        <v>61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.75" customHeight="1">
      <c r="A17" s="21" t="s">
        <v>62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.75" customHeight="1">
      <c r="A18" s="21" t="s">
        <v>63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</sheetData>
  <sheetProtection/>
  <mergeCells count="59"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A16:M16"/>
    <mergeCell ref="A17:M17"/>
    <mergeCell ref="A18:M18"/>
    <mergeCell ref="L5:M13"/>
    <mergeCell ref="B14:C14"/>
    <mergeCell ref="D14:E14"/>
    <mergeCell ref="F14:G14"/>
    <mergeCell ref="H14:I14"/>
    <mergeCell ref="J14:K14"/>
    <mergeCell ref="B15:M15"/>
  </mergeCells>
  <printOptions/>
  <pageMargins left="0.28" right="0.11999999999999998" top="0.31" bottom="0.2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L5" sqref="L5:M13"/>
    </sheetView>
  </sheetViews>
  <sheetFormatPr defaultColWidth="9.00390625" defaultRowHeight="15"/>
  <cols>
    <col min="1" max="1" width="20.00390625" style="0" customWidth="1"/>
    <col min="2" max="2" width="7.28125" style="0" customWidth="1"/>
    <col min="3" max="3" width="13.00390625" style="0" customWidth="1"/>
    <col min="4" max="4" width="7.28125" style="0" customWidth="1"/>
    <col min="5" max="5" width="13.00390625" style="0" customWidth="1"/>
    <col min="6" max="6" width="7.28125" style="0" customWidth="1"/>
    <col min="7" max="7" width="13.00390625" style="0" customWidth="1"/>
    <col min="8" max="8" width="7.28125" style="0" customWidth="1"/>
    <col min="9" max="9" width="13.00390625" style="0" customWidth="1"/>
    <col min="10" max="10" width="7.28125" style="0" customWidth="1"/>
    <col min="11" max="11" width="13.00390625" style="0" customWidth="1"/>
    <col min="12" max="12" width="10.421875" style="0" customWidth="1"/>
    <col min="13" max="13" width="11.7109375" style="0" customWidth="1"/>
  </cols>
  <sheetData>
    <row r="1" spans="1:13" ht="27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3" customHeight="1">
      <c r="A4" s="1" t="s">
        <v>39</v>
      </c>
      <c r="B4" s="30" t="s">
        <v>40</v>
      </c>
      <c r="C4" s="31"/>
      <c r="D4" s="30" t="s">
        <v>41</v>
      </c>
      <c r="E4" s="31"/>
      <c r="F4" s="30" t="s">
        <v>42</v>
      </c>
      <c r="G4" s="31"/>
      <c r="H4" s="30" t="s">
        <v>43</v>
      </c>
      <c r="I4" s="31"/>
      <c r="J4" s="30" t="s">
        <v>44</v>
      </c>
      <c r="K4" s="31"/>
      <c r="L4" s="30" t="s">
        <v>45</v>
      </c>
      <c r="M4" s="31"/>
    </row>
    <row r="5" spans="1:13" ht="33" customHeight="1">
      <c r="A5" s="2" t="s">
        <v>46</v>
      </c>
      <c r="B5" s="30">
        <v>7</v>
      </c>
      <c r="C5" s="31"/>
      <c r="D5" s="30">
        <v>7</v>
      </c>
      <c r="E5" s="31"/>
      <c r="F5" s="30">
        <v>7</v>
      </c>
      <c r="G5" s="31"/>
      <c r="H5" s="30">
        <v>7.5</v>
      </c>
      <c r="I5" s="31"/>
      <c r="J5" s="30">
        <v>8.5</v>
      </c>
      <c r="K5" s="31"/>
      <c r="L5" s="22"/>
      <c r="M5" s="23"/>
    </row>
    <row r="6" spans="1:13" ht="33" customHeight="1">
      <c r="A6" s="2" t="s">
        <v>47</v>
      </c>
      <c r="B6" s="30">
        <v>6.5</v>
      </c>
      <c r="C6" s="31"/>
      <c r="D6" s="30">
        <v>6.5</v>
      </c>
      <c r="E6" s="31"/>
      <c r="F6" s="30">
        <v>6</v>
      </c>
      <c r="G6" s="31"/>
      <c r="H6" s="30">
        <v>7</v>
      </c>
      <c r="I6" s="31"/>
      <c r="J6" s="30">
        <v>8</v>
      </c>
      <c r="K6" s="31"/>
      <c r="L6" s="24"/>
      <c r="M6" s="25"/>
    </row>
    <row r="7" spans="1:13" ht="33" customHeight="1">
      <c r="A7" s="2" t="s">
        <v>48</v>
      </c>
      <c r="B7" s="30">
        <v>6.5</v>
      </c>
      <c r="C7" s="31"/>
      <c r="D7" s="30">
        <v>6.5</v>
      </c>
      <c r="E7" s="31"/>
      <c r="F7" s="30">
        <v>6.5</v>
      </c>
      <c r="G7" s="31"/>
      <c r="H7" s="30">
        <v>8</v>
      </c>
      <c r="I7" s="31"/>
      <c r="J7" s="30">
        <v>8</v>
      </c>
      <c r="K7" s="31"/>
      <c r="L7" s="24"/>
      <c r="M7" s="25"/>
    </row>
    <row r="8" spans="1:13" ht="33" customHeight="1">
      <c r="A8" s="2" t="s">
        <v>49</v>
      </c>
      <c r="B8" s="30">
        <v>5</v>
      </c>
      <c r="C8" s="31"/>
      <c r="D8" s="30">
        <v>6.5</v>
      </c>
      <c r="E8" s="31"/>
      <c r="F8" s="30">
        <v>6</v>
      </c>
      <c r="G8" s="31"/>
      <c r="H8" s="30">
        <v>7</v>
      </c>
      <c r="I8" s="31"/>
      <c r="J8" s="30">
        <v>8</v>
      </c>
      <c r="K8" s="31"/>
      <c r="L8" s="24"/>
      <c r="M8" s="25"/>
    </row>
    <row r="9" spans="1:13" ht="33" customHeight="1">
      <c r="A9" s="2" t="s">
        <v>50</v>
      </c>
      <c r="B9" s="30">
        <v>6</v>
      </c>
      <c r="C9" s="31"/>
      <c r="D9" s="30">
        <v>6</v>
      </c>
      <c r="E9" s="31"/>
      <c r="F9" s="30">
        <v>6.5</v>
      </c>
      <c r="G9" s="31"/>
      <c r="H9" s="30">
        <v>7</v>
      </c>
      <c r="I9" s="31"/>
      <c r="J9" s="30">
        <v>8</v>
      </c>
      <c r="K9" s="31"/>
      <c r="L9" s="24"/>
      <c r="M9" s="25"/>
    </row>
    <row r="10" spans="1:13" ht="33" customHeight="1">
      <c r="A10" s="3">
        <v>6</v>
      </c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24"/>
      <c r="M10" s="25"/>
    </row>
    <row r="11" spans="1:13" ht="33" customHeight="1">
      <c r="A11" s="3">
        <v>7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  <c r="L11" s="24"/>
      <c r="M11" s="25"/>
    </row>
    <row r="12" spans="1:13" ht="33" customHeight="1">
      <c r="A12" s="1" t="s">
        <v>51</v>
      </c>
      <c r="B12" s="4" t="s">
        <v>52</v>
      </c>
      <c r="C12" s="5">
        <f>(SUM(B5:C11)-LARGE(B5:C11,1)-SMALL(B5:C11,1))/(COUNT(B5:C11)-2)</f>
        <v>6.333333333333333</v>
      </c>
      <c r="D12" s="4" t="s">
        <v>53</v>
      </c>
      <c r="E12" s="5">
        <f>(SUM(D5:E11)-LARGE(D5:E11,1)-SMALL(D5:E11,1))/(COUNT(D5:E11)-2)</f>
        <v>6.5</v>
      </c>
      <c r="F12" s="4" t="s">
        <v>54</v>
      </c>
      <c r="G12" s="5">
        <f>(SUM(F5:G11)-LARGE(F5:G11,1)-SMALL(F5:G11,1))/(COUNT(F5:G11)-2)</f>
        <v>6.333333333333333</v>
      </c>
      <c r="H12" s="4" t="s">
        <v>55</v>
      </c>
      <c r="I12" s="5">
        <f>(SUM(H5:I11)-LARGE(H5:I11,1)-SMALL(H5:I11,1))/(COUNT(H5:I11)-2)</f>
        <v>7.166666666666667</v>
      </c>
      <c r="J12" s="4" t="s">
        <v>56</v>
      </c>
      <c r="K12" s="5">
        <f>(SUM(J5:K11)-LARGE(J5:K11,1)-SMALL(J5:K11,1))/(COUNT(J5:K11)-2)</f>
        <v>8</v>
      </c>
      <c r="L12" s="24"/>
      <c r="M12" s="25"/>
    </row>
    <row r="13" spans="1:13" ht="33" customHeight="1">
      <c r="A13" s="1" t="s">
        <v>57</v>
      </c>
      <c r="B13" s="30">
        <v>2.5</v>
      </c>
      <c r="C13" s="31"/>
      <c r="D13" s="30">
        <v>2.5</v>
      </c>
      <c r="E13" s="31"/>
      <c r="F13" s="30">
        <v>2.5</v>
      </c>
      <c r="G13" s="31"/>
      <c r="H13" s="30">
        <v>1.5</v>
      </c>
      <c r="I13" s="31"/>
      <c r="J13" s="30">
        <v>1</v>
      </c>
      <c r="K13" s="31"/>
      <c r="L13" s="24"/>
      <c r="M13" s="25"/>
    </row>
    <row r="14" spans="1:13" ht="33" customHeight="1">
      <c r="A14" s="1" t="s">
        <v>58</v>
      </c>
      <c r="B14" s="26">
        <f>C12*B13</f>
        <v>15.833333333333332</v>
      </c>
      <c r="C14" s="27"/>
      <c r="D14" s="26">
        <f>E12*D13</f>
        <v>16.25</v>
      </c>
      <c r="E14" s="27"/>
      <c r="F14" s="26">
        <f>G12*F13</f>
        <v>15.833333333333332</v>
      </c>
      <c r="G14" s="27"/>
      <c r="H14" s="26">
        <f>I12*H13</f>
        <v>10.75</v>
      </c>
      <c r="I14" s="27"/>
      <c r="J14" s="26">
        <f>K12*J13</f>
        <v>8</v>
      </c>
      <c r="K14" s="27"/>
      <c r="L14" s="4" t="s">
        <v>59</v>
      </c>
      <c r="M14" s="7">
        <f>ROUND(B14+D14+F14+H14+J14,2)</f>
        <v>66.67</v>
      </c>
    </row>
    <row r="15" spans="1:13" ht="57" customHeight="1">
      <c r="A15" s="6" t="s">
        <v>60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</row>
    <row r="16" spans="1:13" ht="25.5" customHeight="1">
      <c r="A16" s="20" t="s">
        <v>61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.75" customHeight="1">
      <c r="A17" s="21" t="s">
        <v>62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.75" customHeight="1">
      <c r="A18" s="21" t="s">
        <v>63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</sheetData>
  <sheetProtection/>
  <mergeCells count="59"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A16:M16"/>
    <mergeCell ref="A17:M17"/>
    <mergeCell ref="A18:M18"/>
    <mergeCell ref="L5:M13"/>
    <mergeCell ref="B14:C14"/>
    <mergeCell ref="D14:E14"/>
    <mergeCell ref="F14:G14"/>
    <mergeCell ref="H14:I14"/>
    <mergeCell ref="J14:K14"/>
    <mergeCell ref="B15:M15"/>
  </mergeCells>
  <printOptions/>
  <pageMargins left="0.39305555555555555" right="0.2361111111111111" top="0.275" bottom="0.236111111111111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M14" sqref="M14"/>
    </sheetView>
  </sheetViews>
  <sheetFormatPr defaultColWidth="9.00390625" defaultRowHeight="15"/>
  <cols>
    <col min="1" max="1" width="20.00390625" style="0" customWidth="1"/>
    <col min="2" max="2" width="7.28125" style="0" customWidth="1"/>
    <col min="3" max="3" width="13.00390625" style="0" customWidth="1"/>
    <col min="4" max="4" width="7.28125" style="0" customWidth="1"/>
    <col min="5" max="5" width="13.00390625" style="0" customWidth="1"/>
    <col min="6" max="6" width="7.28125" style="0" customWidth="1"/>
    <col min="7" max="7" width="13.00390625" style="0" customWidth="1"/>
    <col min="8" max="8" width="7.28125" style="0" customWidth="1"/>
    <col min="9" max="9" width="13.00390625" style="0" customWidth="1"/>
    <col min="10" max="10" width="7.28125" style="0" customWidth="1"/>
    <col min="11" max="11" width="13.00390625" style="0" customWidth="1"/>
    <col min="12" max="12" width="10.421875" style="0" customWidth="1"/>
    <col min="13" max="13" width="11.7109375" style="0" customWidth="1"/>
  </cols>
  <sheetData>
    <row r="1" spans="1:13" ht="27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3" customHeight="1">
      <c r="A4" s="1" t="s">
        <v>39</v>
      </c>
      <c r="B4" s="30" t="s">
        <v>40</v>
      </c>
      <c r="C4" s="31"/>
      <c r="D4" s="30" t="s">
        <v>41</v>
      </c>
      <c r="E4" s="31"/>
      <c r="F4" s="30" t="s">
        <v>42</v>
      </c>
      <c r="G4" s="31"/>
      <c r="H4" s="30" t="s">
        <v>43</v>
      </c>
      <c r="I4" s="31"/>
      <c r="J4" s="30" t="s">
        <v>44</v>
      </c>
      <c r="K4" s="31"/>
      <c r="L4" s="30" t="s">
        <v>45</v>
      </c>
      <c r="M4" s="31"/>
    </row>
    <row r="5" spans="1:13" ht="33" customHeight="1">
      <c r="A5" s="2" t="s">
        <v>46</v>
      </c>
      <c r="B5" s="30">
        <v>8</v>
      </c>
      <c r="C5" s="31"/>
      <c r="D5" s="30">
        <v>8</v>
      </c>
      <c r="E5" s="31"/>
      <c r="F5" s="30">
        <v>8</v>
      </c>
      <c r="G5" s="31"/>
      <c r="H5" s="30">
        <v>8.5</v>
      </c>
      <c r="I5" s="31"/>
      <c r="J5" s="30">
        <v>8.5</v>
      </c>
      <c r="K5" s="31"/>
      <c r="L5" s="22"/>
      <c r="M5" s="23"/>
    </row>
    <row r="6" spans="1:13" ht="33" customHeight="1">
      <c r="A6" s="2" t="s">
        <v>47</v>
      </c>
      <c r="B6" s="30">
        <v>8</v>
      </c>
      <c r="C6" s="31"/>
      <c r="D6" s="30">
        <v>8.5</v>
      </c>
      <c r="E6" s="31"/>
      <c r="F6" s="30">
        <v>8</v>
      </c>
      <c r="G6" s="31"/>
      <c r="H6" s="30">
        <v>8</v>
      </c>
      <c r="I6" s="31"/>
      <c r="J6" s="30">
        <v>8.5</v>
      </c>
      <c r="K6" s="31"/>
      <c r="L6" s="24"/>
      <c r="M6" s="25"/>
    </row>
    <row r="7" spans="1:13" ht="33" customHeight="1">
      <c r="A7" s="2" t="s">
        <v>48</v>
      </c>
      <c r="B7" s="30">
        <v>6.5</v>
      </c>
      <c r="C7" s="31"/>
      <c r="D7" s="30">
        <v>7</v>
      </c>
      <c r="E7" s="31"/>
      <c r="F7" s="30">
        <v>7</v>
      </c>
      <c r="G7" s="31"/>
      <c r="H7" s="30">
        <v>8</v>
      </c>
      <c r="I7" s="31"/>
      <c r="J7" s="30">
        <v>8.5</v>
      </c>
      <c r="K7" s="31"/>
      <c r="L7" s="24"/>
      <c r="M7" s="25"/>
    </row>
    <row r="8" spans="1:13" ht="33" customHeight="1">
      <c r="A8" s="2" t="s">
        <v>49</v>
      </c>
      <c r="B8" s="30">
        <v>5</v>
      </c>
      <c r="C8" s="31"/>
      <c r="D8" s="30">
        <v>6.5</v>
      </c>
      <c r="E8" s="31"/>
      <c r="F8" s="30">
        <v>6.5</v>
      </c>
      <c r="G8" s="31"/>
      <c r="H8" s="30">
        <v>8</v>
      </c>
      <c r="I8" s="31"/>
      <c r="J8" s="30">
        <v>8</v>
      </c>
      <c r="K8" s="31"/>
      <c r="L8" s="24"/>
      <c r="M8" s="25"/>
    </row>
    <row r="9" spans="1:13" ht="33" customHeight="1">
      <c r="A9" s="2" t="s">
        <v>50</v>
      </c>
      <c r="B9" s="30">
        <v>7.5</v>
      </c>
      <c r="C9" s="31"/>
      <c r="D9" s="30">
        <v>7.5</v>
      </c>
      <c r="E9" s="31"/>
      <c r="F9" s="30">
        <v>7</v>
      </c>
      <c r="G9" s="31"/>
      <c r="H9" s="30">
        <v>8</v>
      </c>
      <c r="I9" s="31"/>
      <c r="J9" s="30">
        <v>8</v>
      </c>
      <c r="K9" s="31"/>
      <c r="L9" s="24"/>
      <c r="M9" s="25"/>
    </row>
    <row r="10" spans="1:13" ht="33" customHeight="1">
      <c r="A10" s="3">
        <v>6</v>
      </c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24"/>
      <c r="M10" s="25"/>
    </row>
    <row r="11" spans="1:13" ht="33" customHeight="1">
      <c r="A11" s="3">
        <v>7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  <c r="L11" s="24"/>
      <c r="M11" s="25"/>
    </row>
    <row r="12" spans="1:13" ht="33" customHeight="1">
      <c r="A12" s="1" t="s">
        <v>51</v>
      </c>
      <c r="B12" s="4" t="s">
        <v>52</v>
      </c>
      <c r="C12" s="5">
        <f>(SUM(B5:C11)-LARGE(B5:C11,1)-SMALL(B5:C11,1))/(COUNT(B5:C11)-2)</f>
        <v>7.333333333333333</v>
      </c>
      <c r="D12" s="4" t="s">
        <v>53</v>
      </c>
      <c r="E12" s="5">
        <f>(SUM(D5:E11)-LARGE(D5:E11,1)-SMALL(D5:E11,1))/(COUNT(D5:E11)-2)</f>
        <v>7.5</v>
      </c>
      <c r="F12" s="4" t="s">
        <v>54</v>
      </c>
      <c r="G12" s="5">
        <f>(SUM(F5:G11)-LARGE(F5:G11,1)-SMALL(F5:G11,1))/(COUNT(F5:G11)-2)</f>
        <v>7.333333333333333</v>
      </c>
      <c r="H12" s="4" t="s">
        <v>55</v>
      </c>
      <c r="I12" s="5">
        <f>(SUM(H5:I11)-LARGE(H5:I11,1)-SMALL(H5:I11,1))/(COUNT(H5:I11)-2)</f>
        <v>8</v>
      </c>
      <c r="J12" s="4" t="s">
        <v>56</v>
      </c>
      <c r="K12" s="5">
        <f>(SUM(J5:K11)-LARGE(J5:K11,1)-SMALL(J5:K11,1))/(COUNT(J5:K11)-2)</f>
        <v>8.333333333333334</v>
      </c>
      <c r="L12" s="24"/>
      <c r="M12" s="25"/>
    </row>
    <row r="13" spans="1:13" ht="33" customHeight="1">
      <c r="A13" s="1" t="s">
        <v>57</v>
      </c>
      <c r="B13" s="30">
        <v>2.5</v>
      </c>
      <c r="C13" s="31"/>
      <c r="D13" s="30">
        <v>2.5</v>
      </c>
      <c r="E13" s="31"/>
      <c r="F13" s="30">
        <v>2.5</v>
      </c>
      <c r="G13" s="31"/>
      <c r="H13" s="30">
        <v>1.5</v>
      </c>
      <c r="I13" s="31"/>
      <c r="J13" s="30">
        <v>1</v>
      </c>
      <c r="K13" s="31"/>
      <c r="L13" s="24"/>
      <c r="M13" s="25"/>
    </row>
    <row r="14" spans="1:13" ht="33" customHeight="1">
      <c r="A14" s="1" t="s">
        <v>58</v>
      </c>
      <c r="B14" s="26">
        <f>C12*B13</f>
        <v>18.333333333333332</v>
      </c>
      <c r="C14" s="27"/>
      <c r="D14" s="26">
        <f>E12*D13</f>
        <v>18.75</v>
      </c>
      <c r="E14" s="27"/>
      <c r="F14" s="26">
        <f>G12*F13</f>
        <v>18.333333333333332</v>
      </c>
      <c r="G14" s="27"/>
      <c r="H14" s="26">
        <f>I12*H13</f>
        <v>12</v>
      </c>
      <c r="I14" s="27"/>
      <c r="J14" s="26">
        <f>K12*J13</f>
        <v>8.333333333333334</v>
      </c>
      <c r="K14" s="27"/>
      <c r="L14" s="4" t="s">
        <v>59</v>
      </c>
      <c r="M14" s="7">
        <f>ROUND(B14+D14+F14+H14+J14,2)-0.01</f>
        <v>75.74</v>
      </c>
    </row>
    <row r="15" spans="1:13" ht="57" customHeight="1">
      <c r="A15" s="6" t="s">
        <v>60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</row>
    <row r="16" spans="1:13" ht="25.5" customHeight="1">
      <c r="A16" s="20" t="s">
        <v>61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.75" customHeight="1">
      <c r="A17" s="21" t="s">
        <v>62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.75" customHeight="1">
      <c r="A18" s="21" t="s">
        <v>63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</sheetData>
  <sheetProtection/>
  <mergeCells count="59"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A16:M16"/>
    <mergeCell ref="A17:M17"/>
    <mergeCell ref="A18:M18"/>
    <mergeCell ref="L5:M13"/>
    <mergeCell ref="B14:C14"/>
    <mergeCell ref="D14:E14"/>
    <mergeCell ref="F14:G14"/>
    <mergeCell ref="H14:I14"/>
    <mergeCell ref="J14:K14"/>
    <mergeCell ref="B15:M15"/>
  </mergeCells>
  <printOptions/>
  <pageMargins left="0.11805555555555555" right="0.15694444444444444" top="0.275" bottom="0.19652777777777777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Q7" sqref="Q7"/>
    </sheetView>
  </sheetViews>
  <sheetFormatPr defaultColWidth="9.00390625" defaultRowHeight="15"/>
  <cols>
    <col min="1" max="1" width="20.00390625" style="0" customWidth="1"/>
    <col min="2" max="2" width="7.28125" style="0" customWidth="1"/>
    <col min="3" max="3" width="13.00390625" style="0" customWidth="1"/>
    <col min="4" max="4" width="7.28125" style="0" customWidth="1"/>
    <col min="5" max="5" width="13.00390625" style="0" customWidth="1"/>
    <col min="6" max="6" width="7.28125" style="0" customWidth="1"/>
    <col min="7" max="7" width="13.00390625" style="0" customWidth="1"/>
    <col min="8" max="8" width="7.28125" style="0" customWidth="1"/>
    <col min="9" max="9" width="13.00390625" style="0" customWidth="1"/>
    <col min="10" max="10" width="7.28125" style="0" customWidth="1"/>
    <col min="11" max="11" width="13.00390625" style="0" customWidth="1"/>
    <col min="12" max="12" width="10.421875" style="0" customWidth="1"/>
    <col min="13" max="13" width="11.7109375" style="0" customWidth="1"/>
  </cols>
  <sheetData>
    <row r="1" spans="1:13" ht="27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>
      <c r="A3" s="33" t="s">
        <v>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3" customHeight="1">
      <c r="A4" s="1" t="s">
        <v>39</v>
      </c>
      <c r="B4" s="30" t="s">
        <v>40</v>
      </c>
      <c r="C4" s="31"/>
      <c r="D4" s="30" t="s">
        <v>41</v>
      </c>
      <c r="E4" s="31"/>
      <c r="F4" s="30" t="s">
        <v>42</v>
      </c>
      <c r="G4" s="31"/>
      <c r="H4" s="30" t="s">
        <v>43</v>
      </c>
      <c r="I4" s="31"/>
      <c r="J4" s="30" t="s">
        <v>44</v>
      </c>
      <c r="K4" s="31"/>
      <c r="L4" s="30" t="s">
        <v>45</v>
      </c>
      <c r="M4" s="31"/>
    </row>
    <row r="5" spans="1:13" ht="33" customHeight="1">
      <c r="A5" s="2" t="s">
        <v>46</v>
      </c>
      <c r="B5" s="30">
        <v>7.5</v>
      </c>
      <c r="C5" s="31"/>
      <c r="D5" s="30">
        <v>7</v>
      </c>
      <c r="E5" s="31"/>
      <c r="F5" s="30">
        <v>7.5</v>
      </c>
      <c r="G5" s="31"/>
      <c r="H5" s="30">
        <v>7.5</v>
      </c>
      <c r="I5" s="31"/>
      <c r="J5" s="30">
        <v>8</v>
      </c>
      <c r="K5" s="31"/>
      <c r="L5" s="22"/>
      <c r="M5" s="23"/>
    </row>
    <row r="6" spans="1:13" ht="33" customHeight="1">
      <c r="A6" s="2" t="s">
        <v>47</v>
      </c>
      <c r="B6" s="30">
        <v>6</v>
      </c>
      <c r="C6" s="31"/>
      <c r="D6" s="30">
        <v>7</v>
      </c>
      <c r="E6" s="31"/>
      <c r="F6" s="30">
        <v>6.5</v>
      </c>
      <c r="G6" s="31"/>
      <c r="H6" s="30">
        <v>7</v>
      </c>
      <c r="I6" s="31"/>
      <c r="J6" s="30">
        <v>8</v>
      </c>
      <c r="K6" s="31"/>
      <c r="L6" s="24"/>
      <c r="M6" s="25"/>
    </row>
    <row r="7" spans="1:13" ht="33" customHeight="1">
      <c r="A7" s="2" t="s">
        <v>48</v>
      </c>
      <c r="B7" s="30">
        <v>6</v>
      </c>
      <c r="C7" s="31"/>
      <c r="D7" s="30">
        <v>6.5</v>
      </c>
      <c r="E7" s="31"/>
      <c r="F7" s="30">
        <v>6.5</v>
      </c>
      <c r="G7" s="31"/>
      <c r="H7" s="30">
        <v>8</v>
      </c>
      <c r="I7" s="31"/>
      <c r="J7" s="30">
        <v>8</v>
      </c>
      <c r="K7" s="31"/>
      <c r="L7" s="24"/>
      <c r="M7" s="25"/>
    </row>
    <row r="8" spans="1:13" ht="33" customHeight="1">
      <c r="A8" s="2" t="s">
        <v>49</v>
      </c>
      <c r="B8" s="30">
        <v>5.5</v>
      </c>
      <c r="C8" s="31"/>
      <c r="D8" s="30">
        <v>6.5</v>
      </c>
      <c r="E8" s="31"/>
      <c r="F8" s="30">
        <v>5.5</v>
      </c>
      <c r="G8" s="31"/>
      <c r="H8" s="30">
        <v>7.5</v>
      </c>
      <c r="I8" s="31"/>
      <c r="J8" s="30">
        <v>8</v>
      </c>
      <c r="K8" s="31"/>
      <c r="L8" s="24"/>
      <c r="M8" s="25"/>
    </row>
    <row r="9" spans="1:13" ht="33" customHeight="1">
      <c r="A9" s="2" t="s">
        <v>50</v>
      </c>
      <c r="B9" s="30">
        <v>7</v>
      </c>
      <c r="C9" s="31"/>
      <c r="D9" s="30">
        <v>7.5</v>
      </c>
      <c r="E9" s="31"/>
      <c r="F9" s="30">
        <v>7</v>
      </c>
      <c r="G9" s="31"/>
      <c r="H9" s="30">
        <v>7.5</v>
      </c>
      <c r="I9" s="31"/>
      <c r="J9" s="30">
        <v>7.5</v>
      </c>
      <c r="K9" s="31"/>
      <c r="L9" s="24"/>
      <c r="M9" s="25"/>
    </row>
    <row r="10" spans="1:13" ht="33" customHeight="1">
      <c r="A10" s="3">
        <v>6</v>
      </c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24"/>
      <c r="M10" s="25"/>
    </row>
    <row r="11" spans="1:13" ht="33" customHeight="1">
      <c r="A11" s="3">
        <v>7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  <c r="L11" s="24"/>
      <c r="M11" s="25"/>
    </row>
    <row r="12" spans="1:13" ht="33" customHeight="1">
      <c r="A12" s="1" t="s">
        <v>51</v>
      </c>
      <c r="B12" s="4" t="s">
        <v>52</v>
      </c>
      <c r="C12" s="5">
        <f>(SUM(B5:C11)-LARGE(B5:C11,1)-SMALL(B5:C11,1))/(COUNT(B5:C11)-2)</f>
        <v>6.333333333333333</v>
      </c>
      <c r="D12" s="4" t="s">
        <v>53</v>
      </c>
      <c r="E12" s="5">
        <f>(SUM(D5:E11)-LARGE(D5:E11,1)-SMALL(D5:E11,1))/(COUNT(D5:E11)-2)</f>
        <v>6.833333333333333</v>
      </c>
      <c r="F12" s="4" t="s">
        <v>54</v>
      </c>
      <c r="G12" s="5">
        <f>(SUM(F5:G11)-LARGE(F5:G11,1)-SMALL(F5:G11,1))/(COUNT(F5:G11)-2)</f>
        <v>6.666666666666667</v>
      </c>
      <c r="H12" s="4" t="s">
        <v>55</v>
      </c>
      <c r="I12" s="5">
        <f>(SUM(H5:I11)-LARGE(H5:I11,1)-SMALL(H5:I11,1))/(COUNT(H5:I11)-2)</f>
        <v>7.5</v>
      </c>
      <c r="J12" s="4" t="s">
        <v>56</v>
      </c>
      <c r="K12" s="5">
        <f>(SUM(J5:K11)-LARGE(J5:K11,1)-SMALL(J5:K11,1))/(COUNT(J5:K11)-2)</f>
        <v>8</v>
      </c>
      <c r="L12" s="24"/>
      <c r="M12" s="25"/>
    </row>
    <row r="13" spans="1:13" ht="33" customHeight="1">
      <c r="A13" s="1" t="s">
        <v>57</v>
      </c>
      <c r="B13" s="30">
        <v>2.5</v>
      </c>
      <c r="C13" s="31"/>
      <c r="D13" s="30">
        <v>2.5</v>
      </c>
      <c r="E13" s="31"/>
      <c r="F13" s="30">
        <v>2.5</v>
      </c>
      <c r="G13" s="31"/>
      <c r="H13" s="30">
        <v>1.5</v>
      </c>
      <c r="I13" s="31"/>
      <c r="J13" s="30">
        <v>1</v>
      </c>
      <c r="K13" s="31"/>
      <c r="L13" s="24"/>
      <c r="M13" s="25"/>
    </row>
    <row r="14" spans="1:13" ht="33" customHeight="1">
      <c r="A14" s="1" t="s">
        <v>58</v>
      </c>
      <c r="B14" s="26">
        <f>C12*B13</f>
        <v>15.833333333333332</v>
      </c>
      <c r="C14" s="27"/>
      <c r="D14" s="26">
        <f>E12*D13</f>
        <v>17.083333333333332</v>
      </c>
      <c r="E14" s="27"/>
      <c r="F14" s="26">
        <f>G12*F13+0.01</f>
        <v>16.67666666666667</v>
      </c>
      <c r="G14" s="27"/>
      <c r="H14" s="26">
        <f>I12*H13</f>
        <v>11.25</v>
      </c>
      <c r="I14" s="27"/>
      <c r="J14" s="26">
        <f>K12*J13</f>
        <v>8</v>
      </c>
      <c r="K14" s="27"/>
      <c r="L14" s="4" t="s">
        <v>59</v>
      </c>
      <c r="M14" s="7">
        <f>ROUND(B14+D14+F14+H14+J14,2)</f>
        <v>68.84</v>
      </c>
    </row>
    <row r="15" spans="1:13" ht="57" customHeight="1">
      <c r="A15" s="6" t="s">
        <v>60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</row>
    <row r="16" spans="1:13" ht="25.5" customHeight="1">
      <c r="A16" s="20" t="s">
        <v>61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.75" customHeight="1">
      <c r="A17" s="21" t="s">
        <v>62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.75" customHeight="1">
      <c r="A18" s="21" t="s">
        <v>63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</sheetData>
  <sheetProtection/>
  <mergeCells count="59"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A16:M16"/>
    <mergeCell ref="A17:M17"/>
    <mergeCell ref="A18:M18"/>
    <mergeCell ref="L5:M13"/>
    <mergeCell ref="B14:C14"/>
    <mergeCell ref="D14:E14"/>
    <mergeCell ref="F14:G14"/>
    <mergeCell ref="H14:I14"/>
    <mergeCell ref="J14:K14"/>
    <mergeCell ref="B15:M15"/>
  </mergeCells>
  <printOptions/>
  <pageMargins left="0.2361111111111111" right="0.15694444444444444" top="0.2361111111111111" bottom="0.11805555555555555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A1">
      <selection activeCell="A5" sqref="A5:A9"/>
    </sheetView>
  </sheetViews>
  <sheetFormatPr defaultColWidth="9.00390625" defaultRowHeight="15"/>
  <cols>
    <col min="1" max="1" width="20.00390625" style="0" customWidth="1"/>
    <col min="2" max="2" width="7.28125" style="0" customWidth="1"/>
    <col min="3" max="3" width="13.00390625" style="0" customWidth="1"/>
    <col min="4" max="4" width="7.28125" style="0" customWidth="1"/>
    <col min="5" max="5" width="13.00390625" style="0" customWidth="1"/>
    <col min="6" max="6" width="7.28125" style="0" customWidth="1"/>
    <col min="7" max="7" width="13.00390625" style="0" customWidth="1"/>
    <col min="8" max="8" width="7.28125" style="0" customWidth="1"/>
    <col min="9" max="9" width="13.00390625" style="0" customWidth="1"/>
    <col min="10" max="10" width="7.28125" style="0" customWidth="1"/>
    <col min="11" max="11" width="13.00390625" style="0" customWidth="1"/>
    <col min="12" max="12" width="10.421875" style="0" customWidth="1"/>
    <col min="13" max="13" width="11.7109375" style="0" customWidth="1"/>
  </cols>
  <sheetData>
    <row r="1" spans="1:13" ht="27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>
      <c r="A3" s="33" t="s">
        <v>67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3" customHeight="1">
      <c r="A4" s="1" t="s">
        <v>39</v>
      </c>
      <c r="B4" s="30" t="s">
        <v>40</v>
      </c>
      <c r="C4" s="31"/>
      <c r="D4" s="30" t="s">
        <v>41</v>
      </c>
      <c r="E4" s="31"/>
      <c r="F4" s="30" t="s">
        <v>42</v>
      </c>
      <c r="G4" s="31"/>
      <c r="H4" s="30" t="s">
        <v>43</v>
      </c>
      <c r="I4" s="31"/>
      <c r="J4" s="30" t="s">
        <v>44</v>
      </c>
      <c r="K4" s="31"/>
      <c r="L4" s="30" t="s">
        <v>45</v>
      </c>
      <c r="M4" s="31"/>
    </row>
    <row r="5" spans="1:13" ht="33" customHeight="1">
      <c r="A5" s="2" t="s">
        <v>46</v>
      </c>
      <c r="B5" s="30"/>
      <c r="C5" s="31"/>
      <c r="D5" s="30"/>
      <c r="E5" s="31"/>
      <c r="F5" s="30"/>
      <c r="G5" s="31"/>
      <c r="H5" s="30"/>
      <c r="I5" s="31"/>
      <c r="J5" s="30"/>
      <c r="K5" s="31"/>
      <c r="L5" s="22"/>
      <c r="M5" s="23"/>
    </row>
    <row r="6" spans="1:13" ht="33" customHeight="1">
      <c r="A6" s="2" t="s">
        <v>47</v>
      </c>
      <c r="B6" s="30"/>
      <c r="C6" s="31"/>
      <c r="D6" s="30"/>
      <c r="E6" s="31"/>
      <c r="F6" s="30"/>
      <c r="G6" s="31"/>
      <c r="H6" s="30"/>
      <c r="I6" s="31"/>
      <c r="J6" s="30"/>
      <c r="K6" s="31"/>
      <c r="L6" s="24"/>
      <c r="M6" s="25"/>
    </row>
    <row r="7" spans="1:13" ht="33" customHeight="1">
      <c r="A7" s="2" t="s">
        <v>48</v>
      </c>
      <c r="B7" s="30"/>
      <c r="C7" s="31"/>
      <c r="D7" s="30"/>
      <c r="E7" s="31"/>
      <c r="F7" s="30"/>
      <c r="G7" s="31"/>
      <c r="H7" s="30"/>
      <c r="I7" s="31"/>
      <c r="J7" s="30"/>
      <c r="K7" s="31"/>
      <c r="L7" s="24"/>
      <c r="M7" s="25"/>
    </row>
    <row r="8" spans="1:13" ht="33" customHeight="1">
      <c r="A8" s="2" t="s">
        <v>49</v>
      </c>
      <c r="B8" s="30"/>
      <c r="C8" s="31"/>
      <c r="D8" s="30"/>
      <c r="E8" s="31"/>
      <c r="F8" s="30"/>
      <c r="G8" s="31"/>
      <c r="H8" s="30"/>
      <c r="I8" s="31"/>
      <c r="J8" s="30"/>
      <c r="K8" s="31"/>
      <c r="L8" s="24"/>
      <c r="M8" s="25"/>
    </row>
    <row r="9" spans="1:13" ht="33" customHeight="1">
      <c r="A9" s="2" t="s">
        <v>50</v>
      </c>
      <c r="B9" s="30"/>
      <c r="C9" s="31"/>
      <c r="D9" s="30"/>
      <c r="E9" s="31"/>
      <c r="F9" s="30"/>
      <c r="G9" s="31"/>
      <c r="H9" s="30"/>
      <c r="I9" s="31"/>
      <c r="J9" s="30"/>
      <c r="K9" s="31"/>
      <c r="L9" s="24"/>
      <c r="M9" s="25"/>
    </row>
    <row r="10" spans="1:13" ht="33" customHeight="1">
      <c r="A10" s="3">
        <v>6</v>
      </c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24"/>
      <c r="M10" s="25"/>
    </row>
    <row r="11" spans="1:13" ht="33" customHeight="1">
      <c r="A11" s="3">
        <v>7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  <c r="L11" s="24"/>
      <c r="M11" s="25"/>
    </row>
    <row r="12" spans="1:13" ht="33" customHeight="1">
      <c r="A12" s="1" t="s">
        <v>51</v>
      </c>
      <c r="B12" s="4" t="s">
        <v>52</v>
      </c>
      <c r="C12" s="5" t="e">
        <f>(SUM(B5:C11)-LARGE(B5:C11,1)-SMALL(B5:C11,1))/(COUNT(B5:C11)-2)</f>
        <v>#NUM!</v>
      </c>
      <c r="D12" s="4" t="s">
        <v>53</v>
      </c>
      <c r="E12" s="5" t="e">
        <f>(SUM(D5:E11)-LARGE(D5:E11,1)-SMALL(D5:E11,1))/(COUNT(D5:E11)-2)</f>
        <v>#NUM!</v>
      </c>
      <c r="F12" s="4" t="s">
        <v>54</v>
      </c>
      <c r="G12" s="5" t="e">
        <f>(SUM(F5:G11)-LARGE(F5:G11,1)-SMALL(F5:G11,1))/(COUNT(F5:G11)-2)</f>
        <v>#NUM!</v>
      </c>
      <c r="H12" s="4" t="s">
        <v>55</v>
      </c>
      <c r="I12" s="5" t="e">
        <f>(SUM(H5:I11)-LARGE(H5:I11,1)-SMALL(H5:I11,1))/(COUNT(H5:I11)-2)</f>
        <v>#NUM!</v>
      </c>
      <c r="J12" s="4" t="s">
        <v>56</v>
      </c>
      <c r="K12" s="5" t="e">
        <f>(SUM(J5:K11)-LARGE(J5:K11,1)-SMALL(J5:K11,1))/(COUNT(J5:K11)-2)</f>
        <v>#NUM!</v>
      </c>
      <c r="L12" s="24"/>
      <c r="M12" s="25"/>
    </row>
    <row r="13" spans="1:13" ht="33" customHeight="1">
      <c r="A13" s="1" t="s">
        <v>57</v>
      </c>
      <c r="B13" s="30">
        <v>2.5</v>
      </c>
      <c r="C13" s="31"/>
      <c r="D13" s="30">
        <v>2.5</v>
      </c>
      <c r="E13" s="31"/>
      <c r="F13" s="30">
        <v>2.5</v>
      </c>
      <c r="G13" s="31"/>
      <c r="H13" s="30">
        <v>1.5</v>
      </c>
      <c r="I13" s="31"/>
      <c r="J13" s="30">
        <v>1</v>
      </c>
      <c r="K13" s="31"/>
      <c r="L13" s="24"/>
      <c r="M13" s="25"/>
    </row>
    <row r="14" spans="1:13" ht="33" customHeight="1">
      <c r="A14" s="1" t="s">
        <v>58</v>
      </c>
      <c r="B14" s="26" t="e">
        <f>C12*B13</f>
        <v>#NUM!</v>
      </c>
      <c r="C14" s="27"/>
      <c r="D14" s="26" t="e">
        <f>E12*D13</f>
        <v>#NUM!</v>
      </c>
      <c r="E14" s="27"/>
      <c r="F14" s="26" t="e">
        <f>G12*F13</f>
        <v>#NUM!</v>
      </c>
      <c r="G14" s="27"/>
      <c r="H14" s="26" t="e">
        <f>I12*H13</f>
        <v>#NUM!</v>
      </c>
      <c r="I14" s="27"/>
      <c r="J14" s="26" t="e">
        <f>K12*J13</f>
        <v>#NUM!</v>
      </c>
      <c r="K14" s="27"/>
      <c r="L14" s="4" t="s">
        <v>59</v>
      </c>
      <c r="M14" s="7" t="e">
        <f>ROUND(B14+D14+F14+H14+J14,2)</f>
        <v>#NUM!</v>
      </c>
    </row>
    <row r="15" spans="1:13" ht="57" customHeight="1">
      <c r="A15" s="6" t="s">
        <v>60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</row>
    <row r="16" spans="1:13" ht="25.5" customHeight="1">
      <c r="A16" s="20" t="s">
        <v>61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5.75" customHeight="1">
      <c r="A17" s="21" t="s">
        <v>62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.75" customHeight="1">
      <c r="A18" s="21" t="s">
        <v>63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</sheetData>
  <sheetProtection/>
  <mergeCells count="59"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3:C13"/>
    <mergeCell ref="D13:E13"/>
    <mergeCell ref="F13:G13"/>
    <mergeCell ref="H13:I13"/>
    <mergeCell ref="J13:K13"/>
    <mergeCell ref="A16:M16"/>
    <mergeCell ref="A17:M17"/>
    <mergeCell ref="A18:M18"/>
    <mergeCell ref="L5:M13"/>
    <mergeCell ref="B14:C14"/>
    <mergeCell ref="D14:E14"/>
    <mergeCell ref="F14:G14"/>
    <mergeCell ref="H14:I14"/>
    <mergeCell ref="J14:K14"/>
    <mergeCell ref="B15:M1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曾秀秀</cp:lastModifiedBy>
  <cp:lastPrinted>2019-02-13T02:29:02Z</cp:lastPrinted>
  <dcterms:created xsi:type="dcterms:W3CDTF">2019-01-22T07:26:50Z</dcterms:created>
  <dcterms:modified xsi:type="dcterms:W3CDTF">2019-07-18T01:07:54Z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